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ИД\IESK-F-DBR\Юра\Доп.соглашения\Договор на 2023 год\"/>
    </mc:Choice>
  </mc:AlternateContent>
  <bookViews>
    <workbookView xWindow="0" yWindow="0" windowWidth="28800" windowHeight="12300" tabRatio="748"/>
  </bookViews>
  <sheets>
    <sheet name="2023 ИЭСК" sheetId="14" r:id="rId1"/>
  </sheets>
  <externalReferences>
    <externalReference r:id="rId2"/>
    <externalReference r:id="rId3"/>
    <externalReference r:id="rId4"/>
  </externalReferences>
  <definedNames>
    <definedName name="_cc1">[0]!cc</definedName>
    <definedName name="_cc10">[0]!dialog10_yes</definedName>
    <definedName name="_cc11">[0]!dialog11_1_no</definedName>
    <definedName name="_cc12">[0]!dialog8_yes</definedName>
    <definedName name="_cc13">[0]!f_txt_no2</definedName>
    <definedName name="_cc14">[0]!redak_el_d9</definedName>
    <definedName name="_cc16">[0]!sbros_all1</definedName>
    <definedName name="_cc17">[0]!sbros_all2</definedName>
    <definedName name="_cc18">[0]!sp_add</definedName>
    <definedName name="_cc19">[0]!sp_change</definedName>
    <definedName name="_cc2">[0]!clik2</definedName>
    <definedName name="_cc20">[0]!sp_zam</definedName>
    <definedName name="_cc21">[0]!tek_formula_yes</definedName>
    <definedName name="_cc22">[0]!vid_all2</definedName>
    <definedName name="_cc23">[0]!videl_list</definedName>
    <definedName name="_cc3">[0]!del_el_d9</definedName>
    <definedName name="_cc4">[0]!del_el2</definedName>
    <definedName name="_cc5">[0]!del_sp2</definedName>
    <definedName name="_cc6">[0]!dialog10_no</definedName>
    <definedName name="AccessDatabase" hidden="1">"C:\My Documents\vlad\Var_2\can270398v2t05.mdb"</definedName>
    <definedName name="add1_el_d9">[0]!add2_el_d9</definedName>
    <definedName name="add2_el_d9">[0]!cc</definedName>
    <definedName name="anscount" hidden="1">1</definedName>
    <definedName name="cc">[0]!add2_el_d9</definedName>
    <definedName name="clik1">[0]!clik2</definedName>
    <definedName name="clik2">[0]!del_el_d9</definedName>
    <definedName name="del_el_d9">[0]!del_el2</definedName>
    <definedName name="del_el2">[0]!del_sp2</definedName>
    <definedName name="del_sp2">[0]!dialog10_no</definedName>
    <definedName name="dialog10_no">[0]!dialog10_yes</definedName>
    <definedName name="dialog10_yes">[0]!dialog11_1_no</definedName>
    <definedName name="dialog11_1_no">[0]!dialog11_1_yes</definedName>
    <definedName name="dialog11_1_yes">[0]!dialog8_no</definedName>
    <definedName name="dialog8_no">[0]!dialog8_yes</definedName>
    <definedName name="dialog8_yes">[0]!f_txt_no2</definedName>
    <definedName name="f_txt_no2">[0]!maket8145</definedName>
    <definedName name="fgh">[0]!vid_all2</definedName>
    <definedName name="hj" hidden="1">#REF!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Title" hidden="1">"СВОДКА по сырью"</definedName>
    <definedName name="limcount" hidden="1">1</definedName>
    <definedName name="maket8145">[0]!obnyl_no</definedName>
    <definedName name="obnyl_no">[0]!opr_sp_dnr</definedName>
    <definedName name="opr_sp_dnr">[0]!poisk</definedName>
    <definedName name="poisk">[0]!redak_el_d9</definedName>
    <definedName name="redak_el_d9">[0]!sbros_all1</definedName>
    <definedName name="sbros_all1">[0]!sbros_all2</definedName>
    <definedName name="sbros_all2">[0]!sp_add</definedName>
    <definedName name="sencount" hidden="1">1</definedName>
    <definedName name="sp_add">[0]!sp_change</definedName>
    <definedName name="sp_change">[0]!sp_zam</definedName>
    <definedName name="sp_zam">[0]!tek_formula_yes</definedName>
    <definedName name="tek_formula_yes">[0]!theClose</definedName>
    <definedName name="theClose">[0]!theHide</definedName>
    <definedName name="theHide">[0]!theHide1</definedName>
    <definedName name="theHide1">[0]!_cc1</definedName>
    <definedName name="theShow">[0]!vid_all1</definedName>
    <definedName name="vid_all1">[0]!vid_all2</definedName>
    <definedName name="vid_all2">[0]!videl_list</definedName>
    <definedName name="wrn.1." hidden="1">{"konoplin - Личное представление",#N/A,TRUE,"ФинПлан_1кв";"konoplin - Личное представление",#N/A,TRUE,"ФинПлан_2кв"}</definedName>
    <definedName name="wrn.REPORT1." hidden="1">{"PRINTME",#N/A,FALSE,"FINAL-10"}</definedName>
    <definedName name="yui" hidden="1">#REF!,#REF!,#REF!,#REF!,#REF!,#REF!,#REF!,#REF!,#REF!,#REF!,#REF!,#REF!,#REF!,#REF!,#REF!,#REF!,#REF!,#REF!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F5A9C3F_89D4_4EC2_8FCE_DD04E08679A0_.wvu.FilterData" hidden="1">#REF!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_xlnm.Print_Titles" localSheetId="0">'2023 ИЭСК'!$7:$8</definedName>
    <definedName name="ИДдзо">'[1]Выручка ДЗО'!$Q$2</definedName>
    <definedName name="ИДиэсбк">[2]ИЭСБК!$T$3</definedName>
    <definedName name="ИДиэск">[2]ИЭСК!$P$2</definedName>
    <definedName name="ИДстор">'[2]Выруч сторонние'!$T$3</definedName>
    <definedName name="имя" hidden="1">#REF!</definedName>
    <definedName name="Инд.дефл">'[1]Выруч ИЭ'!$T$3</definedName>
    <definedName name="Инд.дефл1">'[1]Выруч ИЭ'!$S$3</definedName>
    <definedName name="ИндДеф">'[1]Выруч ИЭ'!$T$3</definedName>
    <definedName name="кекекеек" hidden="1">{"konoplin - Личное представление",#N/A,TRUE,"ФинПлан_1кв";"konoplin - Личное представление",#N/A,TRUE,"ФинПлан_2кв"}</definedName>
    <definedName name="Модуль12.theHide">[0]!Модуль9.theHide</definedName>
    <definedName name="МРОТ">'[1]Выруч ИЭ'!$U$3</definedName>
    <definedName name="МРОТдзо">'[2]Выручка ДЗО'!$R$2</definedName>
    <definedName name="МРОТиэсбк">[2]ИЭСБК!$U$3</definedName>
    <definedName name="МРОТиэск">[2]ИЭСК!$Q$2</definedName>
    <definedName name="МРОТквсу">'[2]Выручка КВСУ'!$Q$3</definedName>
    <definedName name="МРОТстор">'[2]Выруч сторонние'!$U$3</definedName>
    <definedName name="_xlnm.Print_Area" localSheetId="0">'2023 ИЭСК'!$A$1:$M$68</definedName>
    <definedName name="Обнуление_818">[0]!СметаСоцПлан</definedName>
    <definedName name="плаоп" hidden="1">#REF!,#REF!</definedName>
    <definedName name="пыпыппывапа" hidden="1">#REF!,#REF!,#REF!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рррр" hidden="1">{"konoplin - Личное представление",#N/A,TRUE,"ФинПлан_1кв";"konoplin - Личное представление",#N/A,TRUE,"ФинПлан_2кв"}</definedName>
    <definedName name="СметаСоцПлан">[0]!add2_el_d9</definedName>
    <definedName name="СтоимТК">'[3]01.10(Ядр,РЛ,УИ+ТК'!$O$10</definedName>
    <definedName name="ф" hidden="1">{"konoplin - Личное представление",#N/A,TRUE,"ФинПлан_1кв";"konoplin - Личное представление",#N/A,TRUE,"ФинПлан_2кв"}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ээээ" hidden="1">{"konoplin - Личное представление",#N/A,TRUE,"ФинПлан_1кв";"konoplin - Личное представление",#N/A,TRUE,"ФинПлан_2кв"}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4" l="1"/>
  <c r="J49" i="14"/>
  <c r="I49" i="14"/>
  <c r="H49" i="14"/>
  <c r="G49" i="14"/>
  <c r="E49" i="14"/>
  <c r="K42" i="14"/>
  <c r="J42" i="14"/>
  <c r="I42" i="14"/>
  <c r="H42" i="14"/>
  <c r="G42" i="14"/>
  <c r="E42" i="14"/>
  <c r="J33" i="14"/>
  <c r="I33" i="14"/>
  <c r="H33" i="14"/>
  <c r="G33" i="14"/>
  <c r="E33" i="14"/>
  <c r="K26" i="14"/>
  <c r="J26" i="14"/>
  <c r="E26" i="14"/>
  <c r="G26" i="14"/>
  <c r="H26" i="14"/>
  <c r="A22" i="14"/>
  <c r="A27" i="14" s="1"/>
  <c r="K21" i="14"/>
  <c r="I21" i="14"/>
  <c r="H21" i="14"/>
  <c r="E21" i="14"/>
  <c r="J21" i="14"/>
  <c r="K16" i="14"/>
  <c r="J16" i="14"/>
  <c r="I16" i="14"/>
  <c r="H16" i="14"/>
  <c r="E16" i="14"/>
  <c r="G50" i="14" l="1"/>
  <c r="K50" i="14"/>
  <c r="K51" i="14" s="1"/>
  <c r="I50" i="14"/>
  <c r="F33" i="14"/>
  <c r="F42" i="14"/>
  <c r="H50" i="14"/>
  <c r="H51" i="14" s="1"/>
  <c r="F49" i="14"/>
  <c r="G16" i="14"/>
  <c r="E50" i="14"/>
  <c r="E51" i="14" s="1"/>
  <c r="J50" i="14"/>
  <c r="J51" i="14" s="1"/>
  <c r="F16" i="14"/>
  <c r="I26" i="14"/>
  <c r="G21" i="14"/>
  <c r="I51" i="14" l="1"/>
  <c r="G51" i="14"/>
  <c r="F26" i="14"/>
  <c r="F50" i="14"/>
  <c r="F21" i="14"/>
  <c r="L26" i="14"/>
  <c r="L49" i="14"/>
  <c r="L42" i="14"/>
  <c r="L21" i="14"/>
  <c r="L33" i="14"/>
  <c r="L16" i="14"/>
  <c r="F51" i="14" l="1"/>
  <c r="L50" i="14"/>
  <c r="L51" i="14" s="1"/>
  <c r="M26" i="14" l="1"/>
  <c r="M21" i="14"/>
  <c r="M49" i="14"/>
  <c r="M42" i="14" l="1"/>
  <c r="M50" i="14" l="1"/>
  <c r="M16" i="14" l="1"/>
  <c r="M33" i="14"/>
  <c r="M51" i="14" l="1"/>
  <c r="M58" i="14" l="1"/>
</calcChain>
</file>

<file path=xl/sharedStrings.xml><?xml version="1.0" encoding="utf-8"?>
<sst xmlns="http://schemas.openxmlformats.org/spreadsheetml/2006/main" count="80" uniqueCount="64">
  <si>
    <t>Приложение №3</t>
  </si>
  <si>
    <t>Расчет стоимости охранных услуг</t>
  </si>
  <si>
    <t>Расчет стоимости охранных услуг на физическую охрану</t>
  </si>
  <si>
    <t>Таблица 1</t>
  </si>
  <si>
    <t>№ п/п</t>
  </si>
  <si>
    <t>Наименование филиала</t>
  </si>
  <si>
    <t>Тариф за 1 час, руб. без НДС</t>
  </si>
  <si>
    <t>К-во постов</t>
  </si>
  <si>
    <t>Из них</t>
  </si>
  <si>
    <t xml:space="preserve">Сумма в месяц без НДС*, руб. </t>
  </si>
  <si>
    <t>24 час.</t>
  </si>
  <si>
    <t>16 час.</t>
  </si>
  <si>
    <t>15 час.</t>
  </si>
  <si>
    <t>12 час.</t>
  </si>
  <si>
    <t>11 час.</t>
  </si>
  <si>
    <t>Южные районы Иркутской области</t>
  </si>
  <si>
    <t>ЮЭС</t>
  </si>
  <si>
    <t>ВЭС</t>
  </si>
  <si>
    <t>ЦЭС</t>
  </si>
  <si>
    <t>ЗЭС</t>
  </si>
  <si>
    <t>Итого в месяц:</t>
  </si>
  <si>
    <t>Расчет стоимости охранных услуг с помощью ПЦО</t>
  </si>
  <si>
    <t>Таблица 2</t>
  </si>
  <si>
    <t>Наименование</t>
  </si>
  <si>
    <t xml:space="preserve">Охрана объектов с помощью ПЦО </t>
  </si>
  <si>
    <t>*НДС взимается сверх установленной суммы по ставке, предусмотренной действующей редакцией НК РФ на момент оказания услуг</t>
  </si>
  <si>
    <t>ОАО "ИЭСК"</t>
  </si>
  <si>
    <t>Среднее к-во часов охраны в месяц</t>
  </si>
  <si>
    <t>Начальник караула    (24 час.)</t>
  </si>
  <si>
    <t>Действует с 01.01.2023 г.</t>
  </si>
  <si>
    <t>Начальник караула</t>
  </si>
  <si>
    <t>6 разряд</t>
  </si>
  <si>
    <t>4 разряд</t>
  </si>
  <si>
    <t>4 разряд (Култук, старший)</t>
  </si>
  <si>
    <t>СЭС</t>
  </si>
  <si>
    <t>4 разряд (ночной)</t>
  </si>
  <si>
    <t>4 разряд (дневной)</t>
  </si>
  <si>
    <t>Итого ЮЭС</t>
  </si>
  <si>
    <t>4 разряд (г. Иркутск)</t>
  </si>
  <si>
    <t>4 разряд (посты по Ирк. обл. + 1 старший)</t>
  </si>
  <si>
    <t>4 разряд (пост п. Усть-Ордынский - старшие)</t>
  </si>
  <si>
    <t>4 разряд (пост Усть-Удинский РЭС, ночной)</t>
  </si>
  <si>
    <t>Итого ВЭС</t>
  </si>
  <si>
    <t xml:space="preserve">4 разряд
(д. База ЦЭС г. Черемхово)
с учетом доставки на пост </t>
  </si>
  <si>
    <t xml:space="preserve">6 разряд
(пост "ПС ГПП" г. Черемхово) с учетом доставки на пост </t>
  </si>
  <si>
    <t>Итого ЦЭС</t>
  </si>
  <si>
    <t>5 разряд</t>
  </si>
  <si>
    <t>5 разряд, старший</t>
  </si>
  <si>
    <t>4 разряд, старший</t>
  </si>
  <si>
    <t>Итого ЗЭС</t>
  </si>
  <si>
    <t>г. Братск</t>
  </si>
  <si>
    <t>6 разряд, старший 24%</t>
  </si>
  <si>
    <t>6 разряд, старший 22%</t>
  </si>
  <si>
    <t>6 разряд, ночной</t>
  </si>
  <si>
    <t>4 разряд, старший 24%</t>
  </si>
  <si>
    <t>4 разряд, ночной</t>
  </si>
  <si>
    <t>Итого СЭС г. Братск</t>
  </si>
  <si>
    <t>г. Усть-Илимск, г. Железногорск-Илимский, г. Усть-Кут</t>
  </si>
  <si>
    <t>г. Усть-Кут</t>
  </si>
  <si>
    <t>Итого СЭС г. Усть-Илимск, Железногорск-Илимский, Усть-Кут</t>
  </si>
  <si>
    <t>Итого СЭС</t>
  </si>
  <si>
    <t>И.о. Генерального директора</t>
  </si>
  <si>
    <t>А.В. Вишняков</t>
  </si>
  <si>
    <t>к договору №     от    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</si>
</sst>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3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3.5"/>
      <color rgb="FFFF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9" fontId="18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Fill="1"/>
    <xf numFmtId="0" fontId="3" fillId="0" borderId="0" xfId="2" applyFont="1" applyAlignment="1">
      <alignment horizontal="right"/>
    </xf>
    <xf numFmtId="0" fontId="4" fillId="0" borderId="0" xfId="2" applyFont="1"/>
    <xf numFmtId="0" fontId="5" fillId="0" borderId="0" xfId="2" applyFont="1" applyAlignment="1">
      <alignment horizontal="right"/>
    </xf>
    <xf numFmtId="0" fontId="17" fillId="0" borderId="0" xfId="2" applyFont="1" applyAlignment="1">
      <alignment horizontal="left"/>
    </xf>
    <xf numFmtId="0" fontId="2" fillId="0" borderId="0" xfId="2" applyFont="1" applyAlignment="1">
      <alignment vertical="center"/>
    </xf>
    <xf numFmtId="0" fontId="6" fillId="0" borderId="0" xfId="2" applyFont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2" fillId="0" borderId="13" xfId="2" applyFont="1" applyBorder="1"/>
    <xf numFmtId="0" fontId="11" fillId="0" borderId="1" xfId="2" applyFont="1" applyFill="1" applyBorder="1" applyAlignment="1">
      <alignment horizontal="left" vertical="center"/>
    </xf>
    <xf numFmtId="0" fontId="11" fillId="0" borderId="1" xfId="2" applyFont="1" applyFill="1" applyBorder="1" applyAlignment="1">
      <alignment horizontal="centerContinuous" vertical="center"/>
    </xf>
    <xf numFmtId="0" fontId="11" fillId="0" borderId="1" xfId="2" applyFont="1" applyFill="1" applyBorder="1" applyAlignment="1">
      <alignment horizontal="center"/>
    </xf>
    <xf numFmtId="0" fontId="12" fillId="0" borderId="1" xfId="2" applyFont="1" applyFill="1" applyBorder="1" applyAlignment="1">
      <alignment horizontal="left"/>
    </xf>
    <xf numFmtId="4" fontId="12" fillId="0" borderId="1" xfId="2" applyNumberFormat="1" applyFont="1" applyBorder="1" applyAlignment="1"/>
    <xf numFmtId="0" fontId="12" fillId="0" borderId="1" xfId="2" applyFont="1" applyFill="1" applyBorder="1" applyAlignment="1">
      <alignment horizontal="center"/>
    </xf>
    <xf numFmtId="3" fontId="12" fillId="0" borderId="1" xfId="2" applyNumberFormat="1" applyFont="1" applyFill="1" applyBorder="1" applyAlignment="1"/>
    <xf numFmtId="4" fontId="12" fillId="0" borderId="1" xfId="2" applyNumberFormat="1" applyFont="1" applyFill="1" applyBorder="1" applyAlignment="1"/>
    <xf numFmtId="0" fontId="12" fillId="0" borderId="1" xfId="2" applyFont="1" applyFill="1" applyBorder="1" applyAlignment="1">
      <alignment horizontal="left" wrapText="1"/>
    </xf>
    <xf numFmtId="0" fontId="12" fillId="3" borderId="1" xfId="2" applyFont="1" applyFill="1" applyBorder="1" applyAlignment="1">
      <alignment horizontal="center"/>
    </xf>
    <xf numFmtId="0" fontId="11" fillId="3" borderId="1" xfId="2" applyFont="1" applyFill="1" applyBorder="1" applyAlignment="1">
      <alignment horizontal="left" wrapText="1"/>
    </xf>
    <xf numFmtId="4" fontId="12" fillId="3" borderId="1" xfId="2" applyNumberFormat="1" applyFont="1" applyFill="1" applyBorder="1" applyAlignment="1"/>
    <xf numFmtId="0" fontId="11" fillId="3" borderId="1" xfId="2" applyFont="1" applyFill="1" applyBorder="1" applyAlignment="1">
      <alignment horizontal="center"/>
    </xf>
    <xf numFmtId="3" fontId="11" fillId="3" borderId="1" xfId="2" applyNumberFormat="1" applyFont="1" applyFill="1" applyBorder="1" applyAlignment="1">
      <alignment horizontal="center"/>
    </xf>
    <xf numFmtId="4" fontId="11" fillId="3" borderId="1" xfId="2" applyNumberFormat="1" applyFont="1" applyFill="1" applyBorder="1" applyAlignment="1">
      <alignment horizontal="center"/>
    </xf>
    <xf numFmtId="0" fontId="11" fillId="0" borderId="1" xfId="2" applyFont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164" fontId="12" fillId="0" borderId="1" xfId="4" applyFont="1" applyFill="1" applyBorder="1" applyAlignment="1">
      <alignment horizontal="center"/>
    </xf>
    <xf numFmtId="0" fontId="12" fillId="0" borderId="1" xfId="2" applyFont="1" applyBorder="1" applyAlignment="1">
      <alignment horizontal="center"/>
    </xf>
    <xf numFmtId="0" fontId="16" fillId="0" borderId="1" xfId="2" applyFont="1" applyBorder="1" applyAlignment="1">
      <alignment horizontal="center" wrapText="1"/>
    </xf>
    <xf numFmtId="0" fontId="12" fillId="0" borderId="1" xfId="2" applyFont="1" applyBorder="1" applyAlignment="1">
      <alignment horizontal="center" wrapText="1"/>
    </xf>
    <xf numFmtId="0" fontId="12" fillId="3" borderId="1" xfId="2" applyFont="1" applyFill="1" applyBorder="1" applyAlignment="1">
      <alignment horizontal="center" wrapText="1"/>
    </xf>
    <xf numFmtId="0" fontId="2" fillId="0" borderId="13" xfId="2" applyFont="1" applyBorder="1" applyAlignment="1"/>
    <xf numFmtId="0" fontId="11" fillId="0" borderId="1" xfId="2" applyFont="1" applyBorder="1" applyAlignment="1">
      <alignment horizontal="left"/>
    </xf>
    <xf numFmtId="0" fontId="11" fillId="0" borderId="1" xfId="2" applyFont="1" applyFill="1" applyBorder="1" applyAlignment="1">
      <alignment horizontal="left" wrapText="1"/>
    </xf>
    <xf numFmtId="3" fontId="1" fillId="0" borderId="0" xfId="2" applyNumberFormat="1" applyFont="1"/>
    <xf numFmtId="0" fontId="11" fillId="0" borderId="1" xfId="2" applyFont="1" applyFill="1" applyBorder="1" applyAlignment="1">
      <alignment horizontal="left" vertical="top"/>
    </xf>
    <xf numFmtId="3" fontId="2" fillId="0" borderId="0" xfId="2" applyNumberFormat="1" applyFont="1" applyFill="1" applyBorder="1"/>
    <xf numFmtId="0" fontId="11" fillId="0" borderId="1" xfId="2" applyFont="1" applyFill="1" applyBorder="1" applyAlignment="1"/>
    <xf numFmtId="2" fontId="12" fillId="0" borderId="1" xfId="2" applyNumberFormat="1" applyFont="1" applyFill="1" applyBorder="1" applyAlignment="1">
      <alignment horizontal="center"/>
    </xf>
    <xf numFmtId="3" fontId="11" fillId="0" borderId="1" xfId="2" applyNumberFormat="1" applyFont="1" applyFill="1" applyBorder="1" applyAlignment="1">
      <alignment horizontal="center"/>
    </xf>
    <xf numFmtId="4" fontId="11" fillId="0" borderId="1" xfId="2" applyNumberFormat="1" applyFont="1" applyFill="1" applyBorder="1" applyAlignment="1">
      <alignment horizontal="center"/>
    </xf>
    <xf numFmtId="0" fontId="11" fillId="0" borderId="0" xfId="2" applyFont="1" applyFill="1" applyBorder="1"/>
    <xf numFmtId="0" fontId="12" fillId="0" borderId="0" xfId="2" applyFont="1" applyBorder="1" applyAlignment="1">
      <alignment horizontal="center" wrapText="1"/>
    </xf>
    <xf numFmtId="2" fontId="12" fillId="0" borderId="0" xfId="2" applyNumberFormat="1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/>
    </xf>
    <xf numFmtId="0" fontId="12" fillId="0" borderId="0" xfId="2" applyFont="1" applyBorder="1" applyAlignment="1">
      <alignment horizontal="center"/>
    </xf>
    <xf numFmtId="3" fontId="12" fillId="0" borderId="0" xfId="2" applyNumberFormat="1" applyFont="1" applyFill="1" applyBorder="1"/>
    <xf numFmtId="4" fontId="2" fillId="0" borderId="0" xfId="2" applyNumberFormat="1" applyFont="1" applyFill="1" applyBorder="1"/>
    <xf numFmtId="4" fontId="12" fillId="0" borderId="0" xfId="2" applyNumberFormat="1" applyFont="1" applyFill="1" applyBorder="1"/>
    <xf numFmtId="0" fontId="11" fillId="0" borderId="0" xfId="2" applyFont="1" applyAlignment="1">
      <alignment horizontal="center" vertical="center" wrapText="1"/>
    </xf>
    <xf numFmtId="4" fontId="12" fillId="0" borderId="1" xfId="2" applyNumberFormat="1" applyFont="1" applyFill="1" applyBorder="1"/>
    <xf numFmtId="4" fontId="11" fillId="0" borderId="1" xfId="2" applyNumberFormat="1" applyFont="1" applyBorder="1"/>
    <xf numFmtId="0" fontId="7" fillId="0" borderId="0" xfId="2" applyFont="1"/>
    <xf numFmtId="0" fontId="11" fillId="0" borderId="0" xfId="2" applyFont="1" applyBorder="1" applyAlignment="1">
      <alignment horizontal="left"/>
    </xf>
    <xf numFmtId="0" fontId="12" fillId="0" borderId="0" xfId="2" applyFont="1" applyFill="1"/>
    <xf numFmtId="0" fontId="11" fillId="0" borderId="0" xfId="2" applyFont="1"/>
    <xf numFmtId="0" fontId="12" fillId="0" borderId="0" xfId="2" applyFont="1" applyBorder="1" applyAlignment="1">
      <alignment wrapText="1"/>
    </xf>
    <xf numFmtId="3" fontId="12" fillId="0" borderId="0" xfId="2" applyNumberFormat="1" applyFont="1"/>
    <xf numFmtId="4" fontId="12" fillId="0" borderId="0" xfId="2" applyNumberFormat="1" applyFont="1"/>
    <xf numFmtId="4" fontId="1" fillId="0" borderId="0" xfId="2" applyNumberFormat="1" applyFont="1"/>
    <xf numFmtId="0" fontId="1" fillId="0" borderId="0" xfId="2" applyFont="1"/>
    <xf numFmtId="0" fontId="2" fillId="0" borderId="0" xfId="2" applyFont="1" applyFill="1" applyBorder="1" applyAlignment="1">
      <alignment horizontal="center"/>
    </xf>
    <xf numFmtId="0" fontId="5" fillId="0" borderId="0" xfId="2" applyFont="1" applyAlignment="1">
      <alignment horizontal="left"/>
    </xf>
    <xf numFmtId="0" fontId="8" fillId="0" borderId="0" xfId="2" applyFont="1"/>
    <xf numFmtId="0" fontId="14" fillId="0" borderId="0" xfId="2" applyFont="1" applyBorder="1" applyAlignment="1">
      <alignment horizontal="left"/>
    </xf>
    <xf numFmtId="0" fontId="14" fillId="0" borderId="0" xfId="2" applyFont="1" applyFill="1" applyBorder="1" applyAlignment="1">
      <alignment horizontal="center"/>
    </xf>
    <xf numFmtId="0" fontId="14" fillId="0" borderId="0" xfId="2" applyFont="1" applyBorder="1" applyAlignment="1">
      <alignment horizontal="center"/>
    </xf>
    <xf numFmtId="3" fontId="13" fillId="0" borderId="0" xfId="2" applyNumberFormat="1" applyFont="1" applyFill="1" applyBorder="1"/>
    <xf numFmtId="4" fontId="8" fillId="0" borderId="0" xfId="2" applyNumberFormat="1" applyFont="1" applyFill="1" applyBorder="1"/>
    <xf numFmtId="4" fontId="14" fillId="0" borderId="0" xfId="2" applyNumberFormat="1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4" fontId="14" fillId="0" borderId="0" xfId="2" applyNumberFormat="1" applyFont="1" applyFill="1" applyBorder="1"/>
    <xf numFmtId="0" fontId="14" fillId="0" borderId="0" xfId="2" applyFont="1" applyAlignment="1">
      <alignment vertical="center"/>
    </xf>
    <xf numFmtId="0" fontId="14" fillId="0" borderId="0" xfId="2" applyFont="1" applyAlignment="1">
      <alignment horizontal="left" vertical="center" wrapText="1"/>
    </xf>
    <xf numFmtId="0" fontId="9" fillId="0" borderId="0" xfId="2" applyFont="1"/>
    <xf numFmtId="0" fontId="9" fillId="0" borderId="0" xfId="2" applyFont="1" applyFill="1"/>
    <xf numFmtId="0" fontId="10" fillId="0" borderId="0" xfId="2" applyFont="1" applyFill="1"/>
    <xf numFmtId="0" fontId="10" fillId="0" borderId="0" xfId="2" applyFont="1"/>
    <xf numFmtId="0" fontId="1" fillId="0" borderId="0" xfId="2" applyFont="1" applyFill="1"/>
    <xf numFmtId="0" fontId="11" fillId="0" borderId="0" xfId="2" applyFont="1" applyBorder="1" applyAlignment="1">
      <alignment horizontal="left" vertical="center" wrapText="1"/>
    </xf>
    <xf numFmtId="0" fontId="7" fillId="0" borderId="0" xfId="2" applyFont="1" applyAlignment="1">
      <alignment horizontal="center" vertical="center"/>
    </xf>
    <xf numFmtId="0" fontId="15" fillId="0" borderId="0" xfId="2" applyFont="1" applyAlignment="1">
      <alignment horizontal="left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2" fillId="0" borderId="1" xfId="2" applyFont="1" applyBorder="1"/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/>
    </xf>
    <xf numFmtId="0" fontId="11" fillId="0" borderId="7" xfId="2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center"/>
    </xf>
    <xf numFmtId="0" fontId="12" fillId="0" borderId="10" xfId="2" applyFont="1" applyBorder="1" applyAlignment="1">
      <alignment horizontal="left" wrapText="1"/>
    </xf>
    <xf numFmtId="0" fontId="12" fillId="0" borderId="11" xfId="2" applyFont="1" applyBorder="1" applyAlignment="1">
      <alignment horizontal="left" wrapText="1"/>
    </xf>
    <xf numFmtId="0" fontId="12" fillId="0" borderId="12" xfId="2" applyFont="1" applyBorder="1" applyAlignment="1">
      <alignment horizontal="left" wrapText="1"/>
    </xf>
    <xf numFmtId="0" fontId="12" fillId="0" borderId="0" xfId="2" applyFont="1" applyAlignment="1">
      <alignment horizontal="left" wrapText="1"/>
    </xf>
    <xf numFmtId="0" fontId="11" fillId="0" borderId="10" xfId="2" applyFont="1" applyFill="1" applyBorder="1" applyAlignment="1">
      <alignment horizontal="left"/>
    </xf>
    <xf numFmtId="0" fontId="11" fillId="0" borderId="11" xfId="2" applyFont="1" applyFill="1" applyBorder="1" applyAlignment="1">
      <alignment horizontal="left"/>
    </xf>
    <xf numFmtId="0" fontId="11" fillId="0" borderId="12" xfId="2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2"/>
    <cellStyle name="Процентный 2" xfId="3"/>
    <cellStyle name="Финансовый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237.9\002%20&#1087;&#1083;&#1072;&#1085;&#1086;&#1074;&#1086;%20&#1101;&#1082;&#1086;&#1085;&#1086;&#1084;&#1080;&#1095;&#1077;&#1089;&#1082;&#1080;&#1081;%20&#1086;&#1090;&#1076;&#1077;&#1083;\2021%20&#1075;&#1086;&#1076;\&#1055;&#1083;&#1072;&#1085;%202021-&#1082;&#1086;&#1088;\01-&#1042;&#1099;&#1088;&#1091;&#1095;&#1082;&#1072;-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237.9\002%20&#1087;&#1083;&#1072;&#1085;&#1086;&#1074;&#1086;%20&#1101;&#1082;&#1086;&#1085;&#1086;&#1084;&#1080;&#1095;&#1077;&#1089;&#1082;&#1080;&#1081;%20&#1086;&#1090;&#1076;&#1077;&#1083;\2019%20&#1075;&#1086;&#1076;\&#1055;&#1083;&#1072;&#1085;%202019\&#1042;&#1099;&#1088;&#1091;&#1095;&#1082;&#1072;-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237.9\002%20&#1087;&#1083;&#1072;&#1085;&#1086;&#1074;&#1086;%20&#1101;&#1082;&#1086;&#1085;&#1086;&#1084;&#1080;&#1095;&#1077;&#1089;&#1082;&#1080;&#1081;%20&#1086;&#1090;&#1076;&#1077;&#1083;\2020%20&#1075;&#1086;&#1076;\&#1044;&#1086;&#1075;&#1086;&#1074;&#1086;&#1088;&#1099;%202020\&#1048;&#1069;&#1057;&#1041;&#1050;\02%20%20&#1055;&#1091;&#1083;&#1100;&#1090;%20&#1048;&#1069;&#1057;&#1041;&#1050;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2"/>
      <sheetName val="ФА"/>
      <sheetName val="Выруч ИЭ"/>
      <sheetName val="по филиалам"/>
      <sheetName val="ИЭСБК"/>
      <sheetName val="ИЭСК"/>
      <sheetName val="Выручка ДЗО"/>
      <sheetName val="Выруч сторонние"/>
      <sheetName val="Выручка КВСУ"/>
      <sheetName val="для КВСУ"/>
      <sheetName val="Свод табл. по видам"/>
      <sheetName val="форма ДЗО"/>
      <sheetName val="посты"/>
      <sheetName val="План по физ лицам"/>
      <sheetName val="физ. лица"/>
      <sheetName val="Монтажи"/>
      <sheetName val="уд вес"/>
      <sheetName val="Для БДР "/>
      <sheetName val="Коэф."/>
      <sheetName val="Выручка КВСУ (без ИКУ и ГБР М )"/>
      <sheetName val="Объемы"/>
      <sheetName val="Фактор анализ"/>
      <sheetName val="01-Выручка-2021"/>
    </sheetNames>
    <sheetDataSet>
      <sheetData sheetId="0">
        <row r="3">
          <cell r="S3" t="str">
            <v>Стоимость услуг в год, 
ИТОГО</v>
          </cell>
        </row>
      </sheetData>
      <sheetData sheetId="1">
        <row r="61">
          <cell r="I61">
            <v>14575173</v>
          </cell>
        </row>
      </sheetData>
      <sheetData sheetId="2">
        <row r="1">
          <cell r="A1" t="str">
            <v xml:space="preserve">РАСЧЕТ ВЫРУЧКИ НА 2021 год </v>
          </cell>
        </row>
        <row r="3">
          <cell r="S3">
            <v>1.0409999999999999</v>
          </cell>
          <cell r="T3">
            <v>1.038</v>
          </cell>
          <cell r="U3">
            <v>1</v>
          </cell>
        </row>
      </sheetData>
      <sheetData sheetId="3">
        <row r="3">
          <cell r="S3" t="str">
            <v>% откл.</v>
          </cell>
        </row>
      </sheetData>
      <sheetData sheetId="4">
        <row r="3">
          <cell r="S3">
            <v>1.0409999999999999</v>
          </cell>
        </row>
      </sheetData>
      <sheetData sheetId="5">
        <row r="11">
          <cell r="D11">
            <v>282.01</v>
          </cell>
        </row>
      </sheetData>
      <sheetData sheetId="6">
        <row r="2">
          <cell r="Q2">
            <v>1.038</v>
          </cell>
        </row>
      </sheetData>
      <sheetData sheetId="7">
        <row r="3">
          <cell r="S3">
            <v>1.0409999999999999</v>
          </cell>
        </row>
      </sheetData>
      <sheetData sheetId="8">
        <row r="12">
          <cell r="R12">
            <v>5840</v>
          </cell>
        </row>
      </sheetData>
      <sheetData sheetId="9"/>
      <sheetData sheetId="10">
        <row r="9">
          <cell r="W9">
            <v>404750349</v>
          </cell>
        </row>
      </sheetData>
      <sheetData sheetId="11"/>
      <sheetData sheetId="12">
        <row r="5">
          <cell r="E5">
            <v>117</v>
          </cell>
        </row>
      </sheetData>
      <sheetData sheetId="13">
        <row r="15">
          <cell r="B15">
            <v>112280</v>
          </cell>
        </row>
      </sheetData>
      <sheetData sheetId="14">
        <row r="3">
          <cell r="S3" t="str">
            <v>Сумма с НДС, руб.</v>
          </cell>
        </row>
      </sheetData>
      <sheetData sheetId="15">
        <row r="5">
          <cell r="F5">
            <v>200000</v>
          </cell>
        </row>
      </sheetData>
      <sheetData sheetId="16"/>
      <sheetData sheetId="17">
        <row r="3">
          <cell r="S3">
            <v>117400598</v>
          </cell>
        </row>
      </sheetData>
      <sheetData sheetId="18"/>
      <sheetData sheetId="19">
        <row r="3">
          <cell r="S3" t="str">
            <v>РЗ</v>
          </cell>
        </row>
      </sheetData>
      <sheetData sheetId="20"/>
      <sheetData sheetId="2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2"/>
      <sheetName val="Выруч ИЭ"/>
      <sheetName val="по филиалам"/>
      <sheetName val="ИЭСБК"/>
      <sheetName val="ИЭСК"/>
      <sheetName val="Выручка ДЗО"/>
      <sheetName val="Выруч сторонние"/>
      <sheetName val="Выручка КВСУ"/>
      <sheetName val="Свод табл. по видам"/>
      <sheetName val="форма ДЗО"/>
      <sheetName val="посты"/>
      <sheetName val="План по физ лицам"/>
      <sheetName val="физ. лица"/>
      <sheetName val="Монтажи"/>
      <sheetName val="уд вес"/>
      <sheetName val="Для БДР "/>
      <sheetName val="Коэф."/>
      <sheetName val="Выручка КВСУ (без ИКУ и ГБР М )"/>
      <sheetName val="Объемы"/>
      <sheetName val="Фактор анализ"/>
    </sheetNames>
    <sheetDataSet>
      <sheetData sheetId="0" refreshError="1"/>
      <sheetData sheetId="1">
        <row r="3">
          <cell r="T3">
            <v>1.04</v>
          </cell>
        </row>
      </sheetData>
      <sheetData sheetId="2" refreshError="1"/>
      <sheetData sheetId="3">
        <row r="3">
          <cell r="T3">
            <v>1.04</v>
          </cell>
          <cell r="U3">
            <v>1.0689</v>
          </cell>
        </row>
      </sheetData>
      <sheetData sheetId="4">
        <row r="2">
          <cell r="P2">
            <v>1.04</v>
          </cell>
          <cell r="Q2">
            <v>1.0689</v>
          </cell>
        </row>
      </sheetData>
      <sheetData sheetId="5">
        <row r="2">
          <cell r="Q2">
            <v>1.04</v>
          </cell>
          <cell r="R2">
            <v>1.0689</v>
          </cell>
        </row>
      </sheetData>
      <sheetData sheetId="6">
        <row r="3">
          <cell r="T3">
            <v>1.04</v>
          </cell>
          <cell r="U3">
            <v>1.0689</v>
          </cell>
        </row>
      </sheetData>
      <sheetData sheetId="7">
        <row r="3">
          <cell r="Q3">
            <v>1.3719250000000001</v>
          </cell>
        </row>
      </sheetData>
      <sheetData sheetId="8">
        <row r="8">
          <cell r="AA8">
            <v>37008720</v>
          </cell>
        </row>
      </sheetData>
      <sheetData sheetId="9" refreshError="1"/>
      <sheetData sheetId="10" refreshError="1"/>
      <sheetData sheetId="11">
        <row r="14">
          <cell r="B14">
            <v>123186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 20 11 20- Хомутово"/>
      <sheetName val="2020-2-жд"/>
      <sheetName val="2020"/>
      <sheetName val="01 12 19"/>
      <sheetName val="с 12 02"/>
      <sheetName val="2019"/>
      <sheetName val="01.10(Ядр,РЛ,УИ+ТК (2)"/>
      <sheetName val="01.10(Ядр,РЛ,УИ+ТК"/>
      <sheetName val="01.08(-мира,94)"/>
      <sheetName val="01.06(+2-я ЖД)"/>
      <sheetName val="01.04(+УСиб)"/>
      <sheetName val="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0">
          <cell r="O10">
            <v>664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71"/>
  <sheetViews>
    <sheetView tabSelected="1" topLeftCell="B67" zoomScale="90" zoomScaleNormal="90" zoomScaleSheetLayoutView="70" workbookViewId="0">
      <selection activeCell="M3" sqref="M3"/>
    </sheetView>
  </sheetViews>
  <sheetFormatPr defaultRowHeight="12.75" outlineLevelCol="1" x14ac:dyDescent="0.2"/>
  <cols>
    <col min="1" max="1" width="5" style="63" customWidth="1"/>
    <col min="2" max="2" width="9.140625" style="63" customWidth="1"/>
    <col min="3" max="3" width="33.5703125" style="63" customWidth="1"/>
    <col min="4" max="4" width="10.28515625" style="63" customWidth="1"/>
    <col min="5" max="5" width="10" style="81" customWidth="1"/>
    <col min="6" max="6" width="9.5703125" style="81" customWidth="1"/>
    <col min="7" max="7" width="9.7109375" style="81" customWidth="1"/>
    <col min="8" max="8" width="10.85546875" style="81" hidden="1" customWidth="1" outlineLevel="1"/>
    <col min="9" max="9" width="8.5703125" style="63" customWidth="1" collapsed="1"/>
    <col min="10" max="10" width="8.140625" style="63" customWidth="1"/>
    <col min="11" max="11" width="9" style="63" customWidth="1"/>
    <col min="12" max="12" width="13" style="81" customWidth="1"/>
    <col min="13" max="13" width="15.7109375" style="63" customWidth="1"/>
    <col min="14" max="16384" width="9.140625" style="63"/>
  </cols>
  <sheetData>
    <row r="1" spans="1:13" s="1" customFormat="1" ht="21.75" customHeight="1" x14ac:dyDescent="0.25">
      <c r="B1" s="2"/>
      <c r="C1" s="2"/>
      <c r="E1" s="3"/>
      <c r="F1" s="3"/>
      <c r="G1" s="3"/>
      <c r="H1" s="3"/>
      <c r="L1" s="3"/>
      <c r="M1" s="4" t="s">
        <v>0</v>
      </c>
    </row>
    <row r="2" spans="1:13" s="1" customFormat="1" ht="17.25" customHeight="1" x14ac:dyDescent="0.25">
      <c r="B2" s="2"/>
      <c r="C2" s="2"/>
      <c r="E2" s="3"/>
      <c r="F2" s="3"/>
      <c r="G2" s="3"/>
      <c r="H2" s="3"/>
      <c r="L2" s="3"/>
      <c r="M2" s="6" t="s">
        <v>63</v>
      </c>
    </row>
    <row r="3" spans="1:13" s="1" customFormat="1" ht="17.25" customHeight="1" x14ac:dyDescent="0.25">
      <c r="E3" s="3"/>
      <c r="F3" s="3"/>
      <c r="G3" s="3"/>
      <c r="H3" s="3"/>
      <c r="L3" s="7" t="s">
        <v>29</v>
      </c>
      <c r="M3" s="4"/>
    </row>
    <row r="4" spans="1:13" s="1" customFormat="1" ht="21.75" customHeight="1" x14ac:dyDescent="0.25">
      <c r="E4" s="3"/>
      <c r="F4" s="3"/>
      <c r="G4" s="3"/>
      <c r="H4" s="3"/>
      <c r="L4" s="3"/>
    </row>
    <row r="5" spans="1:13" s="8" customFormat="1" ht="18" x14ac:dyDescent="0.2">
      <c r="A5" s="83" t="s">
        <v>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s="1" customFormat="1" ht="30.75" customHeight="1" x14ac:dyDescent="0.25">
      <c r="A6" s="9"/>
      <c r="B6" s="84" t="s">
        <v>2</v>
      </c>
      <c r="C6" s="84"/>
      <c r="D6" s="84"/>
      <c r="E6" s="84"/>
      <c r="F6" s="84"/>
      <c r="G6" s="84"/>
      <c r="H6" s="84"/>
      <c r="I6" s="9"/>
      <c r="J6" s="9"/>
      <c r="K6" s="9"/>
      <c r="L6" s="9"/>
      <c r="M6" s="9" t="s">
        <v>3</v>
      </c>
    </row>
    <row r="7" spans="1:13" s="5" customFormat="1" ht="41.25" customHeight="1" x14ac:dyDescent="0.25">
      <c r="A7" s="85" t="s">
        <v>4</v>
      </c>
      <c r="B7" s="86" t="s">
        <v>5</v>
      </c>
      <c r="C7" s="87"/>
      <c r="D7" s="85" t="s">
        <v>6</v>
      </c>
      <c r="E7" s="85" t="s">
        <v>28</v>
      </c>
      <c r="F7" s="85" t="s">
        <v>7</v>
      </c>
      <c r="G7" s="85" t="s">
        <v>8</v>
      </c>
      <c r="H7" s="90"/>
      <c r="I7" s="90"/>
      <c r="J7" s="90"/>
      <c r="K7" s="90"/>
      <c r="L7" s="85" t="s">
        <v>27</v>
      </c>
      <c r="M7" s="85" t="s">
        <v>9</v>
      </c>
    </row>
    <row r="8" spans="1:13" s="5" customFormat="1" ht="47.25" customHeight="1" x14ac:dyDescent="0.25">
      <c r="A8" s="85"/>
      <c r="B8" s="88"/>
      <c r="C8" s="89"/>
      <c r="D8" s="85"/>
      <c r="E8" s="85"/>
      <c r="F8" s="85"/>
      <c r="G8" s="10" t="s">
        <v>10</v>
      </c>
      <c r="H8" s="10" t="s">
        <v>11</v>
      </c>
      <c r="I8" s="10" t="s">
        <v>12</v>
      </c>
      <c r="J8" s="10" t="s">
        <v>13</v>
      </c>
      <c r="K8" s="10" t="s">
        <v>14</v>
      </c>
      <c r="L8" s="85"/>
      <c r="M8" s="85"/>
    </row>
    <row r="9" spans="1:13" s="1" customFormat="1" ht="25.5" customHeight="1" x14ac:dyDescent="0.25">
      <c r="A9" s="11"/>
      <c r="B9" s="12" t="s">
        <v>15</v>
      </c>
      <c r="C9" s="12"/>
      <c r="D9" s="13"/>
      <c r="E9" s="12"/>
      <c r="F9" s="13"/>
      <c r="G9" s="13"/>
      <c r="H9" s="13"/>
      <c r="I9" s="13"/>
      <c r="J9" s="13"/>
      <c r="K9" s="13"/>
      <c r="L9" s="13"/>
      <c r="M9" s="13"/>
    </row>
    <row r="10" spans="1:13" s="1" customFormat="1" ht="25.5" customHeight="1" x14ac:dyDescent="0.25">
      <c r="A10" s="14">
        <v>1</v>
      </c>
      <c r="B10" s="14" t="s">
        <v>16</v>
      </c>
      <c r="C10" s="15" t="s">
        <v>30</v>
      </c>
      <c r="D10" s="16">
        <v>482.74</v>
      </c>
      <c r="E10" s="17">
        <v>1</v>
      </c>
      <c r="F10" s="17"/>
      <c r="G10" s="17"/>
      <c r="H10" s="17"/>
      <c r="I10" s="17"/>
      <c r="J10" s="17"/>
      <c r="K10" s="17"/>
      <c r="L10" s="18">
        <v>730</v>
      </c>
      <c r="M10" s="19">
        <v>352400.2</v>
      </c>
    </row>
    <row r="11" spans="1:13" s="1" customFormat="1" ht="25.5" customHeight="1" x14ac:dyDescent="0.25">
      <c r="A11" s="17"/>
      <c r="B11" s="17"/>
      <c r="C11" s="15" t="s">
        <v>31</v>
      </c>
      <c r="D11" s="16">
        <v>396.61</v>
      </c>
      <c r="E11" s="17"/>
      <c r="F11" s="17">
        <v>1</v>
      </c>
      <c r="G11" s="17">
        <v>1</v>
      </c>
      <c r="H11" s="17"/>
      <c r="I11" s="17"/>
      <c r="J11" s="17"/>
      <c r="K11" s="17"/>
      <c r="L11" s="18">
        <v>730</v>
      </c>
      <c r="M11" s="19">
        <v>289525.3</v>
      </c>
    </row>
    <row r="12" spans="1:13" s="3" customFormat="1" ht="21.95" customHeight="1" x14ac:dyDescent="0.25">
      <c r="A12" s="17"/>
      <c r="B12" s="17"/>
      <c r="C12" s="15" t="s">
        <v>32</v>
      </c>
      <c r="D12" s="16">
        <v>374.76</v>
      </c>
      <c r="E12" s="17"/>
      <c r="F12" s="17">
        <v>12</v>
      </c>
      <c r="G12" s="17">
        <v>12</v>
      </c>
      <c r="H12" s="17"/>
      <c r="I12" s="17"/>
      <c r="J12" s="17"/>
      <c r="K12" s="17"/>
      <c r="L12" s="18">
        <v>8760</v>
      </c>
      <c r="M12" s="19">
        <v>3282897.6</v>
      </c>
    </row>
    <row r="13" spans="1:13" s="3" customFormat="1" ht="21.95" customHeight="1" x14ac:dyDescent="0.25">
      <c r="A13" s="17"/>
      <c r="B13" s="17"/>
      <c r="C13" s="20" t="s">
        <v>33</v>
      </c>
      <c r="D13" s="16">
        <v>400.59</v>
      </c>
      <c r="E13" s="17"/>
      <c r="F13" s="17">
        <v>1</v>
      </c>
      <c r="G13" s="17">
        <v>1</v>
      </c>
      <c r="H13" s="17"/>
      <c r="I13" s="17"/>
      <c r="J13" s="17"/>
      <c r="K13" s="17"/>
      <c r="L13" s="18">
        <v>730</v>
      </c>
      <c r="M13" s="19">
        <v>292430.7</v>
      </c>
    </row>
    <row r="14" spans="1:13" s="3" customFormat="1" ht="21.95" customHeight="1" x14ac:dyDescent="0.25">
      <c r="A14" s="17"/>
      <c r="B14" s="17"/>
      <c r="C14" s="20" t="s">
        <v>35</v>
      </c>
      <c r="D14" s="16">
        <v>380.53</v>
      </c>
      <c r="E14" s="17"/>
      <c r="F14" s="17">
        <v>1</v>
      </c>
      <c r="G14" s="17"/>
      <c r="H14" s="17"/>
      <c r="I14" s="17">
        <v>1</v>
      </c>
      <c r="J14" s="17"/>
      <c r="K14" s="17"/>
      <c r="L14" s="18">
        <v>545</v>
      </c>
      <c r="M14" s="19">
        <v>207388.85</v>
      </c>
    </row>
    <row r="15" spans="1:13" s="3" customFormat="1" ht="18.75" customHeight="1" x14ac:dyDescent="0.25">
      <c r="A15" s="17"/>
      <c r="B15" s="17"/>
      <c r="C15" s="20" t="s">
        <v>36</v>
      </c>
      <c r="D15" s="16">
        <v>361.27</v>
      </c>
      <c r="E15" s="17"/>
      <c r="F15" s="17">
        <v>1</v>
      </c>
      <c r="G15" s="17"/>
      <c r="H15" s="17"/>
      <c r="I15" s="17"/>
      <c r="J15" s="17"/>
      <c r="K15" s="17">
        <v>1</v>
      </c>
      <c r="L15" s="18">
        <v>226</v>
      </c>
      <c r="M15" s="19">
        <v>81647.02</v>
      </c>
    </row>
    <row r="16" spans="1:13" s="3" customFormat="1" ht="27" customHeight="1" x14ac:dyDescent="0.25">
      <c r="A16" s="21"/>
      <c r="B16" s="21"/>
      <c r="C16" s="22" t="s">
        <v>37</v>
      </c>
      <c r="D16" s="23"/>
      <c r="E16" s="24">
        <f>SUM(E10:E15)</f>
        <v>1</v>
      </c>
      <c r="F16" s="24">
        <f t="shared" ref="F16:M16" si="0">SUM(F10:F15)</f>
        <v>16</v>
      </c>
      <c r="G16" s="24">
        <f t="shared" si="0"/>
        <v>14</v>
      </c>
      <c r="H16" s="24">
        <f t="shared" si="0"/>
        <v>0</v>
      </c>
      <c r="I16" s="24">
        <f t="shared" si="0"/>
        <v>1</v>
      </c>
      <c r="J16" s="24">
        <f t="shared" si="0"/>
        <v>0</v>
      </c>
      <c r="K16" s="24">
        <f t="shared" si="0"/>
        <v>1</v>
      </c>
      <c r="L16" s="25">
        <f t="shared" si="0"/>
        <v>11721</v>
      </c>
      <c r="M16" s="26">
        <f t="shared" si="0"/>
        <v>4506289.67</v>
      </c>
    </row>
    <row r="17" spans="1:13" s="3" customFormat="1" ht="29.25" customHeight="1" x14ac:dyDescent="0.25">
      <c r="A17" s="14">
        <v>2</v>
      </c>
      <c r="B17" s="14" t="s">
        <v>17</v>
      </c>
      <c r="C17" s="20" t="s">
        <v>38</v>
      </c>
      <c r="D17" s="16">
        <v>374.76</v>
      </c>
      <c r="E17" s="17"/>
      <c r="F17" s="17">
        <v>3</v>
      </c>
      <c r="G17" s="17">
        <v>3</v>
      </c>
      <c r="H17" s="17"/>
      <c r="I17" s="17"/>
      <c r="J17" s="17"/>
      <c r="K17" s="17"/>
      <c r="L17" s="18">
        <v>2190</v>
      </c>
      <c r="M17" s="19">
        <v>820724.4</v>
      </c>
    </row>
    <row r="18" spans="1:13" s="3" customFormat="1" ht="39" customHeight="1" x14ac:dyDescent="0.25">
      <c r="A18" s="17"/>
      <c r="B18" s="17"/>
      <c r="C18" s="20" t="s">
        <v>39</v>
      </c>
      <c r="D18" s="16">
        <v>390.56</v>
      </c>
      <c r="E18" s="17"/>
      <c r="F18" s="17">
        <v>10</v>
      </c>
      <c r="G18" s="17">
        <v>10</v>
      </c>
      <c r="H18" s="17"/>
      <c r="I18" s="17"/>
      <c r="J18" s="17"/>
      <c r="K18" s="17"/>
      <c r="L18" s="18">
        <v>7300</v>
      </c>
      <c r="M18" s="19">
        <v>2851088</v>
      </c>
    </row>
    <row r="19" spans="1:13" s="3" customFormat="1" ht="35.25" customHeight="1" x14ac:dyDescent="0.25">
      <c r="A19" s="17"/>
      <c r="B19" s="17"/>
      <c r="C19" s="20" t="s">
        <v>40</v>
      </c>
      <c r="D19" s="16">
        <v>439.33</v>
      </c>
      <c r="E19" s="17"/>
      <c r="F19" s="17">
        <v>1</v>
      </c>
      <c r="G19" s="17">
        <v>1</v>
      </c>
      <c r="H19" s="17"/>
      <c r="I19" s="17"/>
      <c r="J19" s="17"/>
      <c r="K19" s="17"/>
      <c r="L19" s="18">
        <v>730</v>
      </c>
      <c r="M19" s="19">
        <v>320710.90000000002</v>
      </c>
    </row>
    <row r="20" spans="1:13" s="3" customFormat="1" ht="39" customHeight="1" x14ac:dyDescent="0.25">
      <c r="A20" s="17"/>
      <c r="B20" s="17"/>
      <c r="C20" s="20" t="s">
        <v>41</v>
      </c>
      <c r="D20" s="16">
        <v>401.44</v>
      </c>
      <c r="E20" s="17"/>
      <c r="F20" s="17">
        <v>1</v>
      </c>
      <c r="G20" s="17"/>
      <c r="H20" s="17"/>
      <c r="I20" s="17"/>
      <c r="J20" s="17">
        <v>1</v>
      </c>
      <c r="K20" s="17"/>
      <c r="L20" s="18">
        <v>365</v>
      </c>
      <c r="M20" s="19">
        <v>146525.6</v>
      </c>
    </row>
    <row r="21" spans="1:13" s="3" customFormat="1" ht="28.5" customHeight="1" x14ac:dyDescent="0.25">
      <c r="A21" s="21"/>
      <c r="B21" s="21"/>
      <c r="C21" s="22" t="s">
        <v>42</v>
      </c>
      <c r="D21" s="23"/>
      <c r="E21" s="24">
        <f t="shared" ref="E21:M21" si="1">SUM(E17:E20)</f>
        <v>0</v>
      </c>
      <c r="F21" s="24">
        <f t="shared" si="1"/>
        <v>15</v>
      </c>
      <c r="G21" s="24">
        <f t="shared" si="1"/>
        <v>14</v>
      </c>
      <c r="H21" s="24">
        <f t="shared" si="1"/>
        <v>0</v>
      </c>
      <c r="I21" s="24">
        <f t="shared" si="1"/>
        <v>0</v>
      </c>
      <c r="J21" s="24">
        <f t="shared" si="1"/>
        <v>1</v>
      </c>
      <c r="K21" s="24">
        <f t="shared" si="1"/>
        <v>0</v>
      </c>
      <c r="L21" s="25">
        <f t="shared" si="1"/>
        <v>10585</v>
      </c>
      <c r="M21" s="26">
        <f t="shared" si="1"/>
        <v>4139048.9</v>
      </c>
    </row>
    <row r="22" spans="1:13" s="1" customFormat="1" ht="31.5" customHeight="1" x14ac:dyDescent="0.25">
      <c r="A22" s="14">
        <f>A17+1</f>
        <v>3</v>
      </c>
      <c r="B22" s="27" t="s">
        <v>18</v>
      </c>
      <c r="C22" s="15" t="s">
        <v>31</v>
      </c>
      <c r="D22" s="16">
        <v>396.61</v>
      </c>
      <c r="E22" s="17"/>
      <c r="F22" s="17">
        <v>1</v>
      </c>
      <c r="G22" s="28">
        <v>1</v>
      </c>
      <c r="H22" s="29">
        <v>0</v>
      </c>
      <c r="I22" s="29">
        <v>0</v>
      </c>
      <c r="J22" s="30"/>
      <c r="K22" s="30"/>
      <c r="L22" s="18">
        <v>730</v>
      </c>
      <c r="M22" s="19">
        <v>289525.3</v>
      </c>
    </row>
    <row r="23" spans="1:13" s="1" customFormat="1" ht="27" customHeight="1" x14ac:dyDescent="0.25">
      <c r="A23" s="14"/>
      <c r="B23" s="27"/>
      <c r="C23" s="15" t="s">
        <v>32</v>
      </c>
      <c r="D23" s="16">
        <v>374.76</v>
      </c>
      <c r="E23" s="17"/>
      <c r="F23" s="17">
        <v>4</v>
      </c>
      <c r="G23" s="28">
        <v>4</v>
      </c>
      <c r="H23" s="29"/>
      <c r="I23" s="29"/>
      <c r="J23" s="30"/>
      <c r="K23" s="30"/>
      <c r="L23" s="18">
        <v>2920</v>
      </c>
      <c r="M23" s="19">
        <v>1094299.2</v>
      </c>
    </row>
    <row r="24" spans="1:13" s="1" customFormat="1" ht="55.5" customHeight="1" x14ac:dyDescent="0.25">
      <c r="A24" s="17"/>
      <c r="B24" s="31"/>
      <c r="C24" s="20" t="s">
        <v>43</v>
      </c>
      <c r="D24" s="19">
        <v>392.79</v>
      </c>
      <c r="E24" s="17"/>
      <c r="F24" s="17">
        <v>1</v>
      </c>
      <c r="G24" s="28">
        <v>1</v>
      </c>
      <c r="H24" s="29"/>
      <c r="I24" s="29"/>
      <c r="J24" s="30"/>
      <c r="K24" s="30"/>
      <c r="L24" s="18">
        <v>730</v>
      </c>
      <c r="M24" s="19">
        <v>286736.7</v>
      </c>
    </row>
    <row r="25" spans="1:13" s="1" customFormat="1" ht="51.75" customHeight="1" x14ac:dyDescent="0.25">
      <c r="A25" s="17"/>
      <c r="B25" s="32"/>
      <c r="C25" s="20" t="s">
        <v>44</v>
      </c>
      <c r="D25" s="19">
        <v>428.01</v>
      </c>
      <c r="E25" s="17"/>
      <c r="F25" s="17">
        <v>1</v>
      </c>
      <c r="G25" s="17">
        <v>1</v>
      </c>
      <c r="H25" s="17"/>
      <c r="I25" s="29">
        <v>0</v>
      </c>
      <c r="J25" s="30"/>
      <c r="K25" s="30"/>
      <c r="L25" s="18">
        <v>730</v>
      </c>
      <c r="M25" s="19">
        <v>312447.3</v>
      </c>
    </row>
    <row r="26" spans="1:13" s="1" customFormat="1" ht="27.75" customHeight="1" x14ac:dyDescent="0.25">
      <c r="A26" s="21"/>
      <c r="B26" s="33"/>
      <c r="C26" s="22" t="s">
        <v>45</v>
      </c>
      <c r="D26" s="23"/>
      <c r="E26" s="24">
        <f t="shared" ref="E26:M26" si="2">SUM(E22:E25)</f>
        <v>0</v>
      </c>
      <c r="F26" s="24">
        <f t="shared" si="2"/>
        <v>7</v>
      </c>
      <c r="G26" s="24">
        <f t="shared" si="2"/>
        <v>7</v>
      </c>
      <c r="H26" s="24">
        <f t="shared" si="2"/>
        <v>0</v>
      </c>
      <c r="I26" s="24">
        <f t="shared" si="2"/>
        <v>0</v>
      </c>
      <c r="J26" s="24">
        <f t="shared" si="2"/>
        <v>0</v>
      </c>
      <c r="K26" s="24">
        <f t="shared" si="2"/>
        <v>0</v>
      </c>
      <c r="L26" s="25">
        <f t="shared" si="2"/>
        <v>5110</v>
      </c>
      <c r="M26" s="26">
        <f t="shared" si="2"/>
        <v>1983008.5</v>
      </c>
    </row>
    <row r="27" spans="1:13" s="1" customFormat="1" ht="32.25" customHeight="1" x14ac:dyDescent="0.25">
      <c r="A27" s="14">
        <f>A22+1</f>
        <v>4</v>
      </c>
      <c r="B27" s="27" t="s">
        <v>19</v>
      </c>
      <c r="C27" s="15" t="s">
        <v>30</v>
      </c>
      <c r="D27" s="16">
        <v>482.74</v>
      </c>
      <c r="E27" s="17">
        <v>1</v>
      </c>
      <c r="F27" s="17">
        <v>0</v>
      </c>
      <c r="G27" s="17"/>
      <c r="H27" s="17"/>
      <c r="I27" s="30"/>
      <c r="J27" s="30"/>
      <c r="K27" s="30"/>
      <c r="L27" s="18">
        <v>730</v>
      </c>
      <c r="M27" s="19">
        <v>352400.2</v>
      </c>
    </row>
    <row r="28" spans="1:13" s="1" customFormat="1" ht="18.75" customHeight="1" x14ac:dyDescent="0.25">
      <c r="A28" s="14"/>
      <c r="B28" s="27"/>
      <c r="C28" s="15" t="s">
        <v>31</v>
      </c>
      <c r="D28" s="16">
        <v>396.61</v>
      </c>
      <c r="E28" s="17"/>
      <c r="F28" s="17">
        <v>4</v>
      </c>
      <c r="G28" s="17">
        <v>4</v>
      </c>
      <c r="H28" s="17"/>
      <c r="I28" s="30"/>
      <c r="J28" s="30"/>
      <c r="K28" s="30"/>
      <c r="L28" s="18">
        <v>2920</v>
      </c>
      <c r="M28" s="19">
        <v>1158101.2</v>
      </c>
    </row>
    <row r="29" spans="1:13" s="1" customFormat="1" ht="18.75" customHeight="1" x14ac:dyDescent="0.25">
      <c r="A29" s="14"/>
      <c r="B29" s="27"/>
      <c r="C29" s="15" t="s">
        <v>46</v>
      </c>
      <c r="D29" s="16">
        <v>383.04</v>
      </c>
      <c r="E29" s="17"/>
      <c r="F29" s="17">
        <v>3</v>
      </c>
      <c r="G29" s="17">
        <v>3</v>
      </c>
      <c r="H29" s="17"/>
      <c r="I29" s="30"/>
      <c r="J29" s="30"/>
      <c r="K29" s="30"/>
      <c r="L29" s="18">
        <v>2190</v>
      </c>
      <c r="M29" s="19">
        <v>838857.6</v>
      </c>
    </row>
    <row r="30" spans="1:13" s="1" customFormat="1" ht="18.75" customHeight="1" x14ac:dyDescent="0.25">
      <c r="A30" s="14"/>
      <c r="B30" s="27"/>
      <c r="C30" s="15" t="s">
        <v>47</v>
      </c>
      <c r="D30" s="16">
        <v>462.3</v>
      </c>
      <c r="E30" s="17"/>
      <c r="F30" s="17">
        <v>1</v>
      </c>
      <c r="G30" s="17">
        <v>1</v>
      </c>
      <c r="H30" s="17"/>
      <c r="I30" s="30"/>
      <c r="J30" s="30"/>
      <c r="K30" s="30"/>
      <c r="L30" s="18">
        <v>730</v>
      </c>
      <c r="M30" s="19">
        <v>337479</v>
      </c>
    </row>
    <row r="31" spans="1:13" s="1" customFormat="1" ht="18.75" customHeight="1" x14ac:dyDescent="0.25">
      <c r="A31" s="14"/>
      <c r="B31" s="27"/>
      <c r="C31" s="15" t="s">
        <v>32</v>
      </c>
      <c r="D31" s="16">
        <v>374.76</v>
      </c>
      <c r="E31" s="17"/>
      <c r="F31" s="17">
        <v>4</v>
      </c>
      <c r="G31" s="17">
        <v>4</v>
      </c>
      <c r="H31" s="17"/>
      <c r="I31" s="30"/>
      <c r="J31" s="30"/>
      <c r="K31" s="30"/>
      <c r="L31" s="18">
        <v>2920</v>
      </c>
      <c r="M31" s="19">
        <v>1094299.2</v>
      </c>
    </row>
    <row r="32" spans="1:13" s="1" customFormat="1" ht="18.75" customHeight="1" x14ac:dyDescent="0.25">
      <c r="A32" s="14"/>
      <c r="B32" s="27"/>
      <c r="C32" s="15" t="s">
        <v>48</v>
      </c>
      <c r="D32" s="16">
        <v>390.26</v>
      </c>
      <c r="E32" s="17"/>
      <c r="F32" s="17">
        <v>3</v>
      </c>
      <c r="G32" s="17">
        <v>3</v>
      </c>
      <c r="H32" s="17"/>
      <c r="I32" s="30"/>
      <c r="J32" s="30"/>
      <c r="K32" s="30"/>
      <c r="L32" s="18">
        <v>2190</v>
      </c>
      <c r="M32" s="19">
        <v>854669.4</v>
      </c>
    </row>
    <row r="33" spans="1:13" s="1" customFormat="1" ht="33.75" customHeight="1" x14ac:dyDescent="0.25">
      <c r="A33" s="21"/>
      <c r="B33" s="33"/>
      <c r="C33" s="22" t="s">
        <v>49</v>
      </c>
      <c r="D33" s="23"/>
      <c r="E33" s="24">
        <f>SUM(E27:E32)</f>
        <v>1</v>
      </c>
      <c r="F33" s="24">
        <f>SUM(F27:F32)</f>
        <v>15</v>
      </c>
      <c r="G33" s="24">
        <f>SUM(G27:H32)</f>
        <v>15</v>
      </c>
      <c r="H33" s="24">
        <f t="shared" ref="H33:J33" si="3">SUM(H27:I32)</f>
        <v>0</v>
      </c>
      <c r="I33" s="24">
        <f t="shared" si="3"/>
        <v>0</v>
      </c>
      <c r="J33" s="24">
        <f t="shared" si="3"/>
        <v>0</v>
      </c>
      <c r="K33" s="25"/>
      <c r="L33" s="25">
        <f>SUM(L27:L32)</f>
        <v>11680</v>
      </c>
      <c r="M33" s="26">
        <f>SUM(M27:M32)</f>
        <v>4635806.5999999996</v>
      </c>
    </row>
    <row r="34" spans="1:13" s="1" customFormat="1" ht="32.25" customHeight="1" x14ac:dyDescent="0.25">
      <c r="A34" s="14"/>
      <c r="B34" s="27" t="s">
        <v>50</v>
      </c>
      <c r="C34" s="30"/>
      <c r="D34" s="16"/>
      <c r="E34" s="17"/>
      <c r="F34" s="17"/>
      <c r="G34" s="17"/>
      <c r="H34" s="17"/>
      <c r="I34" s="30"/>
      <c r="J34" s="30"/>
      <c r="K34" s="30"/>
      <c r="L34" s="18"/>
      <c r="M34" s="19"/>
    </row>
    <row r="35" spans="1:13" s="1" customFormat="1" ht="25.5" customHeight="1" x14ac:dyDescent="0.25">
      <c r="A35" s="14">
        <v>5</v>
      </c>
      <c r="B35" s="27" t="s">
        <v>34</v>
      </c>
      <c r="C35" s="15" t="s">
        <v>31</v>
      </c>
      <c r="D35" s="16">
        <v>488.95</v>
      </c>
      <c r="E35" s="17"/>
      <c r="F35" s="17">
        <v>1</v>
      </c>
      <c r="G35" s="17">
        <v>1</v>
      </c>
      <c r="H35" s="17"/>
      <c r="I35" s="30"/>
      <c r="J35" s="30"/>
      <c r="K35" s="30"/>
      <c r="L35" s="18">
        <v>730</v>
      </c>
      <c r="M35" s="19">
        <v>356933.5</v>
      </c>
    </row>
    <row r="36" spans="1:13" s="1" customFormat="1" ht="25.5" customHeight="1" x14ac:dyDescent="0.25">
      <c r="A36" s="14"/>
      <c r="B36" s="27"/>
      <c r="C36" s="15" t="s">
        <v>51</v>
      </c>
      <c r="D36" s="16">
        <v>508.58</v>
      </c>
      <c r="E36" s="17"/>
      <c r="F36" s="17">
        <v>1</v>
      </c>
      <c r="G36" s="17">
        <v>1</v>
      </c>
      <c r="H36" s="17"/>
      <c r="I36" s="30"/>
      <c r="J36" s="30"/>
      <c r="K36" s="30"/>
      <c r="L36" s="18">
        <v>730</v>
      </c>
      <c r="M36" s="19">
        <v>371263.4</v>
      </c>
    </row>
    <row r="37" spans="1:13" s="1" customFormat="1" ht="25.5" customHeight="1" x14ac:dyDescent="0.25">
      <c r="A37" s="14"/>
      <c r="B37" s="27"/>
      <c r="C37" s="15" t="s">
        <v>52</v>
      </c>
      <c r="D37" s="16">
        <v>582.51</v>
      </c>
      <c r="E37" s="17"/>
      <c r="F37" s="17">
        <v>1</v>
      </c>
      <c r="G37" s="17">
        <v>1</v>
      </c>
      <c r="H37" s="17"/>
      <c r="I37" s="30"/>
      <c r="J37" s="30"/>
      <c r="K37" s="30"/>
      <c r="L37" s="18">
        <v>730</v>
      </c>
      <c r="M37" s="19">
        <v>425232.3</v>
      </c>
    </row>
    <row r="38" spans="1:13" s="1" customFormat="1" ht="25.5" customHeight="1" x14ac:dyDescent="0.25">
      <c r="A38" s="14"/>
      <c r="B38" s="27"/>
      <c r="C38" s="15" t="s">
        <v>53</v>
      </c>
      <c r="D38" s="16">
        <v>509.77</v>
      </c>
      <c r="E38" s="17"/>
      <c r="F38" s="17">
        <v>2</v>
      </c>
      <c r="G38" s="17"/>
      <c r="H38" s="17"/>
      <c r="I38" s="30">
        <v>2</v>
      </c>
      <c r="J38" s="30"/>
      <c r="K38" s="30"/>
      <c r="L38" s="18">
        <v>913</v>
      </c>
      <c r="M38" s="19">
        <v>465420.01</v>
      </c>
    </row>
    <row r="39" spans="1:13" s="1" customFormat="1" ht="25.5" customHeight="1" x14ac:dyDescent="0.25">
      <c r="A39" s="14"/>
      <c r="B39" s="27"/>
      <c r="C39" s="15" t="s">
        <v>32</v>
      </c>
      <c r="D39" s="16">
        <v>461.81</v>
      </c>
      <c r="E39" s="17"/>
      <c r="F39" s="17">
        <v>1</v>
      </c>
      <c r="G39" s="17">
        <v>1</v>
      </c>
      <c r="H39" s="17"/>
      <c r="I39" s="30"/>
      <c r="J39" s="30"/>
      <c r="K39" s="30"/>
      <c r="L39" s="18">
        <v>730</v>
      </c>
      <c r="M39" s="19">
        <v>337121.3</v>
      </c>
    </row>
    <row r="40" spans="1:13" s="1" customFormat="1" ht="25.5" customHeight="1" x14ac:dyDescent="0.25">
      <c r="A40" s="14"/>
      <c r="B40" s="27"/>
      <c r="C40" s="15" t="s">
        <v>54</v>
      </c>
      <c r="D40" s="16">
        <v>480.31</v>
      </c>
      <c r="E40" s="17"/>
      <c r="F40" s="17">
        <v>1</v>
      </c>
      <c r="G40" s="17">
        <v>1</v>
      </c>
      <c r="H40" s="17"/>
      <c r="I40" s="30"/>
      <c r="J40" s="30"/>
      <c r="K40" s="30"/>
      <c r="L40" s="18">
        <v>730</v>
      </c>
      <c r="M40" s="19">
        <v>350626.3</v>
      </c>
    </row>
    <row r="41" spans="1:13" s="1" customFormat="1" ht="25.5" customHeight="1" x14ac:dyDescent="0.25">
      <c r="A41" s="14"/>
      <c r="B41" s="27"/>
      <c r="C41" s="15" t="s">
        <v>55</v>
      </c>
      <c r="D41" s="16">
        <v>475.21</v>
      </c>
      <c r="E41" s="17"/>
      <c r="F41" s="17">
        <v>1</v>
      </c>
      <c r="G41" s="17"/>
      <c r="H41" s="17"/>
      <c r="I41" s="30">
        <v>1</v>
      </c>
      <c r="J41" s="30"/>
      <c r="K41" s="30"/>
      <c r="L41" s="18">
        <v>545</v>
      </c>
      <c r="M41" s="19">
        <v>258989.45</v>
      </c>
    </row>
    <row r="42" spans="1:13" s="1" customFormat="1" ht="32.25" customHeight="1" x14ac:dyDescent="0.25">
      <c r="A42" s="21"/>
      <c r="B42" s="33"/>
      <c r="C42" s="22" t="s">
        <v>56</v>
      </c>
      <c r="D42" s="23"/>
      <c r="E42" s="24">
        <f t="shared" ref="E42:M42" si="4">SUM(E35:E41)</f>
        <v>0</v>
      </c>
      <c r="F42" s="24">
        <f t="shared" si="4"/>
        <v>8</v>
      </c>
      <c r="G42" s="24">
        <f t="shared" si="4"/>
        <v>5</v>
      </c>
      <c r="H42" s="24">
        <f t="shared" si="4"/>
        <v>0</v>
      </c>
      <c r="I42" s="24">
        <f t="shared" si="4"/>
        <v>3</v>
      </c>
      <c r="J42" s="24">
        <f t="shared" si="4"/>
        <v>0</v>
      </c>
      <c r="K42" s="24">
        <f t="shared" si="4"/>
        <v>0</v>
      </c>
      <c r="L42" s="25">
        <f t="shared" si="4"/>
        <v>5108</v>
      </c>
      <c r="M42" s="26">
        <f t="shared" si="4"/>
        <v>2565586.2599999998</v>
      </c>
    </row>
    <row r="43" spans="1:13" s="1" customFormat="1" ht="32.25" customHeight="1" x14ac:dyDescent="0.25">
      <c r="A43" s="34"/>
      <c r="B43" s="35" t="s">
        <v>57</v>
      </c>
      <c r="C43" s="36"/>
      <c r="D43" s="16"/>
      <c r="E43" s="14"/>
      <c r="F43" s="14"/>
      <c r="G43" s="14"/>
      <c r="H43" s="14"/>
      <c r="I43" s="14"/>
      <c r="J43" s="14"/>
      <c r="K43" s="14"/>
      <c r="L43" s="14"/>
      <c r="M43" s="14"/>
    </row>
    <row r="44" spans="1:13" s="3" customFormat="1" ht="21.95" customHeight="1" x14ac:dyDescent="0.25">
      <c r="A44" s="14">
        <v>6</v>
      </c>
      <c r="B44" s="27" t="s">
        <v>34</v>
      </c>
      <c r="C44" s="15" t="s">
        <v>31</v>
      </c>
      <c r="D44" s="16">
        <v>538.74</v>
      </c>
      <c r="E44" s="17"/>
      <c r="F44" s="17">
        <v>1</v>
      </c>
      <c r="G44" s="17">
        <v>1</v>
      </c>
      <c r="H44" s="17"/>
      <c r="I44" s="17"/>
      <c r="J44" s="17"/>
      <c r="K44" s="17"/>
      <c r="L44" s="18">
        <v>730</v>
      </c>
      <c r="M44" s="19">
        <v>393280.2</v>
      </c>
    </row>
    <row r="45" spans="1:13" s="3" customFormat="1" ht="21.95" customHeight="1" x14ac:dyDescent="0.25">
      <c r="A45" s="14"/>
      <c r="B45" s="27"/>
      <c r="C45" s="15" t="s">
        <v>32</v>
      </c>
      <c r="D45" s="16">
        <v>508.75</v>
      </c>
      <c r="E45" s="17"/>
      <c r="F45" s="17">
        <v>1</v>
      </c>
      <c r="G45" s="17">
        <v>1</v>
      </c>
      <c r="H45" s="17"/>
      <c r="I45" s="17"/>
      <c r="J45" s="17"/>
      <c r="K45" s="17"/>
      <c r="L45" s="18">
        <v>730</v>
      </c>
      <c r="M45" s="19">
        <v>371387.5</v>
      </c>
    </row>
    <row r="46" spans="1:13" s="3" customFormat="1" ht="21.95" customHeight="1" x14ac:dyDescent="0.25">
      <c r="A46" s="14"/>
      <c r="B46" s="27"/>
      <c r="C46" s="15" t="s">
        <v>55</v>
      </c>
      <c r="D46" s="16">
        <v>523.54</v>
      </c>
      <c r="E46" s="17"/>
      <c r="F46" s="17">
        <v>1</v>
      </c>
      <c r="G46" s="17"/>
      <c r="H46" s="17"/>
      <c r="I46" s="17">
        <v>1</v>
      </c>
      <c r="J46" s="17"/>
      <c r="K46" s="17"/>
      <c r="L46" s="18">
        <v>545</v>
      </c>
      <c r="M46" s="19">
        <v>285329.3</v>
      </c>
    </row>
    <row r="47" spans="1:13" s="1" customFormat="1" ht="24.75" customHeight="1" x14ac:dyDescent="0.25">
      <c r="A47" s="11"/>
      <c r="B47" s="35" t="s">
        <v>58</v>
      </c>
      <c r="C47" s="38"/>
      <c r="D47" s="16"/>
      <c r="E47" s="14"/>
      <c r="F47" s="14"/>
      <c r="G47" s="14"/>
      <c r="H47" s="14"/>
      <c r="I47" s="14"/>
      <c r="J47" s="14"/>
      <c r="K47" s="14"/>
      <c r="L47" s="14"/>
      <c r="M47" s="19"/>
    </row>
    <row r="48" spans="1:13" s="1" customFormat="1" ht="26.25" customHeight="1" x14ac:dyDescent="0.25">
      <c r="A48" s="14">
        <v>7</v>
      </c>
      <c r="B48" s="27" t="s">
        <v>34</v>
      </c>
      <c r="C48" s="15" t="s">
        <v>48</v>
      </c>
      <c r="D48" s="16">
        <v>553.63</v>
      </c>
      <c r="E48" s="17"/>
      <c r="F48" s="17">
        <v>1</v>
      </c>
      <c r="G48" s="17">
        <v>1</v>
      </c>
      <c r="H48" s="17"/>
      <c r="I48" s="17"/>
      <c r="J48" s="30"/>
      <c r="K48" s="30"/>
      <c r="L48" s="18">
        <v>730</v>
      </c>
      <c r="M48" s="19">
        <v>404149.9</v>
      </c>
    </row>
    <row r="49" spans="1:13" s="1" customFormat="1" ht="50.25" customHeight="1" x14ac:dyDescent="0.25">
      <c r="A49" s="21"/>
      <c r="B49" s="33"/>
      <c r="C49" s="22" t="s">
        <v>59</v>
      </c>
      <c r="D49" s="23"/>
      <c r="E49" s="24">
        <f>SUM(E44:E48)</f>
        <v>0</v>
      </c>
      <c r="F49" s="24">
        <f t="shared" ref="F49:K49" si="5">SUM(F44:F48)</f>
        <v>4</v>
      </c>
      <c r="G49" s="24">
        <f t="shared" si="5"/>
        <v>3</v>
      </c>
      <c r="H49" s="24">
        <f t="shared" si="5"/>
        <v>0</v>
      </c>
      <c r="I49" s="24">
        <f t="shared" si="5"/>
        <v>1</v>
      </c>
      <c r="J49" s="24">
        <f t="shared" si="5"/>
        <v>0</v>
      </c>
      <c r="K49" s="24">
        <f t="shared" si="5"/>
        <v>0</v>
      </c>
      <c r="L49" s="25">
        <f>SUM(L44:L48)</f>
        <v>2735</v>
      </c>
      <c r="M49" s="26">
        <f>SUM(M44:M48)</f>
        <v>1454146.9</v>
      </c>
    </row>
    <row r="50" spans="1:13" s="1" customFormat="1" ht="34.5" customHeight="1" x14ac:dyDescent="0.25">
      <c r="A50" s="21"/>
      <c r="B50" s="33"/>
      <c r="C50" s="22" t="s">
        <v>60</v>
      </c>
      <c r="D50" s="23"/>
      <c r="E50" s="24">
        <f>E42+E49</f>
        <v>0</v>
      </c>
      <c r="F50" s="24">
        <f t="shared" ref="F50:K50" si="6">F42+F49</f>
        <v>12</v>
      </c>
      <c r="G50" s="24">
        <f t="shared" si="6"/>
        <v>8</v>
      </c>
      <c r="H50" s="24">
        <f t="shared" si="6"/>
        <v>0</v>
      </c>
      <c r="I50" s="24">
        <f t="shared" si="6"/>
        <v>4</v>
      </c>
      <c r="J50" s="24">
        <f t="shared" si="6"/>
        <v>0</v>
      </c>
      <c r="K50" s="24">
        <f t="shared" si="6"/>
        <v>0</v>
      </c>
      <c r="L50" s="25">
        <f>L42+L49</f>
        <v>7843</v>
      </c>
      <c r="M50" s="26">
        <f>M42+M49</f>
        <v>4019733.16</v>
      </c>
    </row>
    <row r="51" spans="1:13" s="1" customFormat="1" ht="30.75" customHeight="1" x14ac:dyDescent="0.25">
      <c r="A51" s="40" t="s">
        <v>20</v>
      </c>
      <c r="B51" s="32"/>
      <c r="C51" s="32"/>
      <c r="D51" s="41"/>
      <c r="E51" s="42">
        <f t="shared" ref="E51:M51" si="7">E16+E21+E26+E33+E50</f>
        <v>2</v>
      </c>
      <c r="F51" s="42">
        <f t="shared" si="7"/>
        <v>65</v>
      </c>
      <c r="G51" s="42">
        <f t="shared" si="7"/>
        <v>58</v>
      </c>
      <c r="H51" s="42">
        <f t="shared" si="7"/>
        <v>0</v>
      </c>
      <c r="I51" s="42">
        <f t="shared" si="7"/>
        <v>5</v>
      </c>
      <c r="J51" s="42">
        <f t="shared" si="7"/>
        <v>1</v>
      </c>
      <c r="K51" s="42">
        <f t="shared" si="7"/>
        <v>1</v>
      </c>
      <c r="L51" s="42">
        <f t="shared" si="7"/>
        <v>46939</v>
      </c>
      <c r="M51" s="43">
        <f t="shared" si="7"/>
        <v>19283886.829999998</v>
      </c>
    </row>
    <row r="52" spans="1:13" s="1" customFormat="1" ht="30.75" customHeight="1" x14ac:dyDescent="0.25">
      <c r="A52" s="44"/>
      <c r="B52" s="45"/>
      <c r="C52" s="45"/>
      <c r="D52" s="46"/>
      <c r="E52" s="47"/>
      <c r="F52" s="47"/>
      <c r="G52" s="47"/>
      <c r="H52" s="47"/>
      <c r="I52" s="47"/>
      <c r="J52" s="48"/>
      <c r="K52" s="48"/>
      <c r="L52" s="49"/>
    </row>
    <row r="53" spans="1:13" s="1" customFormat="1" ht="24" customHeight="1" x14ac:dyDescent="0.25">
      <c r="A53" s="44"/>
      <c r="B53" s="45"/>
      <c r="C53" s="45"/>
      <c r="D53" s="46"/>
      <c r="E53" s="47"/>
      <c r="F53" s="47"/>
      <c r="G53" s="47"/>
      <c r="H53" s="47"/>
      <c r="I53" s="47"/>
      <c r="J53" s="48"/>
      <c r="K53" s="48"/>
      <c r="L53" s="49"/>
      <c r="M53" s="51"/>
    </row>
    <row r="54" spans="1:13" s="1" customFormat="1" ht="21.75" customHeight="1" x14ac:dyDescent="0.25">
      <c r="A54" s="44"/>
      <c r="B54" s="82" t="s">
        <v>21</v>
      </c>
      <c r="C54" s="82"/>
      <c r="D54" s="82"/>
      <c r="E54" s="82"/>
      <c r="F54" s="82"/>
      <c r="G54" s="82"/>
      <c r="H54" s="82"/>
      <c r="I54" s="47"/>
      <c r="J54" s="48"/>
      <c r="K54" s="48"/>
      <c r="L54" s="49"/>
      <c r="M54" s="52" t="s">
        <v>22</v>
      </c>
    </row>
    <row r="55" spans="1:13" s="1" customFormat="1" ht="53.25" customHeight="1" x14ac:dyDescent="0.25">
      <c r="A55" s="91" t="s">
        <v>4</v>
      </c>
      <c r="B55" s="93" t="s">
        <v>23</v>
      </c>
      <c r="C55" s="94"/>
      <c r="D55" s="94"/>
      <c r="E55" s="94"/>
      <c r="F55" s="94"/>
      <c r="G55" s="94"/>
      <c r="H55" s="94"/>
      <c r="I55" s="94"/>
      <c r="J55" s="94"/>
      <c r="K55" s="94"/>
      <c r="L55" s="95"/>
      <c r="M55" s="91" t="s">
        <v>9</v>
      </c>
    </row>
    <row r="56" spans="1:13" s="1" customFormat="1" ht="18" x14ac:dyDescent="0.25">
      <c r="A56" s="92"/>
      <c r="B56" s="96"/>
      <c r="C56" s="97"/>
      <c r="D56" s="97"/>
      <c r="E56" s="97"/>
      <c r="F56" s="97"/>
      <c r="G56" s="97"/>
      <c r="H56" s="97"/>
      <c r="I56" s="97"/>
      <c r="J56" s="97"/>
      <c r="K56" s="97"/>
      <c r="L56" s="98"/>
      <c r="M56" s="92"/>
    </row>
    <row r="57" spans="1:13" s="1" customFormat="1" ht="36" customHeight="1" x14ac:dyDescent="0.25">
      <c r="A57" s="17">
        <v>1</v>
      </c>
      <c r="B57" s="99" t="s">
        <v>24</v>
      </c>
      <c r="C57" s="100"/>
      <c r="D57" s="100"/>
      <c r="E57" s="100"/>
      <c r="F57" s="100"/>
      <c r="G57" s="100"/>
      <c r="H57" s="100"/>
      <c r="I57" s="100"/>
      <c r="J57" s="100"/>
      <c r="K57" s="100"/>
      <c r="L57" s="101"/>
      <c r="M57" s="53">
        <v>1115474</v>
      </c>
    </row>
    <row r="58" spans="1:13" s="55" customFormat="1" ht="30.75" customHeight="1" x14ac:dyDescent="0.25">
      <c r="A58" s="103" t="s">
        <v>20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5"/>
      <c r="M58" s="54">
        <f>M57</f>
        <v>1115474</v>
      </c>
    </row>
    <row r="59" spans="1:13" ht="26.25" customHeight="1" x14ac:dyDescent="0.25">
      <c r="A59" s="56"/>
      <c r="B59" s="48"/>
      <c r="C59" s="48"/>
      <c r="D59" s="48"/>
      <c r="E59" s="57"/>
      <c r="F59" s="58"/>
      <c r="G59" s="59"/>
      <c r="H59" s="58"/>
      <c r="I59" s="59"/>
      <c r="J59" s="59"/>
      <c r="K59" s="59"/>
      <c r="L59" s="60"/>
      <c r="M59" s="61"/>
    </row>
    <row r="60" spans="1:13" s="1" customFormat="1" ht="30.75" customHeight="1" x14ac:dyDescent="0.25">
      <c r="A60" s="47"/>
      <c r="B60" s="102" t="s">
        <v>25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51"/>
    </row>
    <row r="61" spans="1:13" s="1" customFormat="1" ht="17.25" customHeight="1" x14ac:dyDescent="0.25">
      <c r="A61" s="64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39"/>
      <c r="M61" s="50"/>
    </row>
    <row r="62" spans="1:13" s="1" customFormat="1" ht="45" customHeight="1" x14ac:dyDescent="0.25">
      <c r="A62" s="64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39"/>
      <c r="M62" s="50"/>
    </row>
    <row r="63" spans="1:13" s="66" customFormat="1" ht="24" customHeight="1" x14ac:dyDescent="0.3">
      <c r="B63" s="67" t="s">
        <v>61</v>
      </c>
      <c r="C63" s="67"/>
      <c r="D63" s="67"/>
      <c r="E63" s="68"/>
      <c r="F63" s="68"/>
      <c r="G63" s="68"/>
      <c r="H63" s="68"/>
      <c r="I63" s="69"/>
      <c r="J63" s="69"/>
      <c r="K63" s="69"/>
      <c r="L63" s="70"/>
      <c r="M63" s="71"/>
    </row>
    <row r="64" spans="1:13" s="66" customFormat="1" ht="21.75" customHeight="1" x14ac:dyDescent="0.3">
      <c r="B64" s="67" t="s">
        <v>26</v>
      </c>
      <c r="C64" s="67"/>
      <c r="D64" s="67"/>
      <c r="E64" s="68"/>
      <c r="F64" s="68"/>
      <c r="G64" s="68"/>
      <c r="H64" s="68"/>
      <c r="I64" s="69"/>
      <c r="J64" s="69"/>
      <c r="K64" s="72" t="s">
        <v>62</v>
      </c>
      <c r="L64" s="70"/>
    </row>
    <row r="65" spans="1:13" s="66" customFormat="1" ht="28.5" customHeight="1" x14ac:dyDescent="0.3">
      <c r="A65" s="73"/>
      <c r="B65" s="69"/>
      <c r="C65" s="69"/>
      <c r="D65" s="69"/>
      <c r="E65" s="68"/>
      <c r="F65" s="68"/>
      <c r="G65" s="68"/>
      <c r="H65" s="68"/>
      <c r="I65" s="69"/>
      <c r="J65" s="69"/>
      <c r="K65" s="74"/>
      <c r="L65" s="70"/>
    </row>
    <row r="66" spans="1:13" s="66" customFormat="1" ht="51" customHeight="1" x14ac:dyDescent="0.3">
      <c r="A66" s="73"/>
      <c r="B66" s="69"/>
      <c r="C66" s="69"/>
      <c r="D66" s="69"/>
      <c r="E66" s="68"/>
      <c r="F66" s="68"/>
      <c r="G66" s="68"/>
      <c r="H66" s="68"/>
      <c r="I66" s="69"/>
      <c r="J66" s="69"/>
      <c r="K66" s="74"/>
      <c r="L66" s="70"/>
    </row>
    <row r="67" spans="1:13" s="66" customFormat="1" ht="19.5" customHeight="1" x14ac:dyDescent="0.3">
      <c r="B67" s="75"/>
      <c r="C67" s="75"/>
      <c r="D67" s="75"/>
      <c r="E67" s="75"/>
      <c r="F67" s="76"/>
      <c r="G67" s="68"/>
      <c r="H67" s="68"/>
      <c r="I67" s="69"/>
      <c r="J67" s="69"/>
      <c r="K67" s="74"/>
      <c r="L67" s="70"/>
    </row>
    <row r="68" spans="1:13" s="66" customFormat="1" ht="21" customHeight="1" x14ac:dyDescent="0.3">
      <c r="B68" s="67"/>
      <c r="C68" s="67"/>
      <c r="D68" s="67"/>
      <c r="E68" s="68"/>
      <c r="F68" s="68"/>
      <c r="G68" s="68"/>
      <c r="H68" s="68"/>
      <c r="I68" s="69"/>
      <c r="J68" s="69"/>
      <c r="K68" s="72"/>
      <c r="L68" s="70"/>
    </row>
    <row r="69" spans="1:13" s="77" customFormat="1" ht="21" customHeight="1" x14ac:dyDescent="0.2">
      <c r="B69" s="78"/>
      <c r="C69" s="78"/>
      <c r="D69" s="78"/>
      <c r="G69" s="78"/>
      <c r="H69" s="78"/>
      <c r="L69" s="78"/>
    </row>
    <row r="70" spans="1:13" ht="21" customHeight="1" x14ac:dyDescent="0.2">
      <c r="B70" s="79"/>
      <c r="C70" s="79"/>
      <c r="D70" s="79"/>
      <c r="E70" s="80"/>
      <c r="F70" s="80"/>
      <c r="L70" s="78"/>
    </row>
    <row r="71" spans="1:13" x14ac:dyDescent="0.2">
      <c r="L71" s="37"/>
      <c r="M71" s="62"/>
    </row>
  </sheetData>
  <mergeCells count="17">
    <mergeCell ref="A55:A56"/>
    <mergeCell ref="B55:L56"/>
    <mergeCell ref="M55:M56"/>
    <mergeCell ref="B57:L57"/>
    <mergeCell ref="B60:L60"/>
    <mergeCell ref="A58:L58"/>
    <mergeCell ref="B54:H54"/>
    <mergeCell ref="A5:M5"/>
    <mergeCell ref="B6:H6"/>
    <mergeCell ref="A7:A8"/>
    <mergeCell ref="B7:C8"/>
    <mergeCell ref="D7:D8"/>
    <mergeCell ref="E7:E8"/>
    <mergeCell ref="F7:F8"/>
    <mergeCell ref="G7:K7"/>
    <mergeCell ref="L7:L8"/>
    <mergeCell ref="M7:M8"/>
  </mergeCells>
  <printOptions horizontalCentered="1"/>
  <pageMargins left="0.59055118110236227" right="0.19685039370078741" top="0.39370078740157483" bottom="0.39370078740157483" header="0.51181102362204722" footer="0.51181102362204722"/>
  <pageSetup paperSize="9" scale="67" orientation="portrait" r:id="rId1"/>
  <headerFooter alignWithMargins="0"/>
  <rowBreaks count="1" manualBreakCount="1"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ИЭСК</vt:lpstr>
      <vt:lpstr>'2023 ИЭСК'!Заголовки_для_печати</vt:lpstr>
      <vt:lpstr>'2023 ИЭСК'!Область_печати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 Ирина Александровна</dc:creator>
  <cp:lastModifiedBy>Пользователь Windows</cp:lastModifiedBy>
  <cp:lastPrinted>2022-10-23T04:22:17Z</cp:lastPrinted>
  <dcterms:created xsi:type="dcterms:W3CDTF">2020-10-21T11:56:24Z</dcterms:created>
  <dcterms:modified xsi:type="dcterms:W3CDTF">2022-11-07T03:52:38Z</dcterms:modified>
</cp:coreProperties>
</file>